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ETTERS\GFOA\2025\Finances\"/>
    </mc:Choice>
  </mc:AlternateContent>
  <bookViews>
    <workbookView xWindow="28680" yWindow="-120" windowWidth="29040" windowHeight="15840"/>
  </bookViews>
  <sheets>
    <sheet name="2025 Proposed Operating Budget" sheetId="1" r:id="rId1"/>
    <sheet name="2025 Proposed Conference Budget" sheetId="4" r:id="rId2"/>
  </sheets>
  <definedNames>
    <definedName name="_xlnm.Print_Titles" localSheetId="0">'2025 Proposed Operating Budget'!$1:$5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40" i="1" s="1"/>
  <c r="D27" i="4"/>
  <c r="B27" i="4"/>
  <c r="F10" i="4"/>
  <c r="G10" i="1" s="1"/>
  <c r="D10" i="4"/>
  <c r="D29" i="4" s="1"/>
  <c r="B10" i="4"/>
  <c r="B29" i="4" s="1"/>
  <c r="G36" i="1"/>
  <c r="G33" i="1"/>
  <c r="G24" i="1"/>
  <c r="G45" i="1" s="1"/>
  <c r="F29" i="4" l="1"/>
  <c r="C45" i="1"/>
  <c r="C47" i="1" s="1"/>
  <c r="C18" i="1"/>
  <c r="C49" i="1" l="1"/>
  <c r="I32" i="1"/>
  <c r="J32" i="1" s="1"/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16" i="1"/>
  <c r="E47" i="1" l="1"/>
  <c r="E18" i="1" l="1"/>
  <c r="G18" i="1" l="1"/>
  <c r="I13" i="1" l="1"/>
  <c r="J13" i="1" s="1"/>
  <c r="J31" i="1"/>
  <c r="I15" i="1" l="1"/>
  <c r="G47" i="1"/>
  <c r="G55" i="1" s="1"/>
  <c r="J15" i="1" l="1"/>
  <c r="I21" i="1"/>
  <c r="I47" i="1" s="1"/>
  <c r="I14" i="1"/>
  <c r="I12" i="1"/>
  <c r="I11" i="1"/>
  <c r="I10" i="1"/>
  <c r="I9" i="1"/>
  <c r="I8" i="1"/>
  <c r="I7" i="1"/>
  <c r="I18" i="1" l="1"/>
  <c r="G49" i="1"/>
  <c r="G53" i="1" s="1"/>
  <c r="J43" i="1"/>
  <c r="J42" i="1" l="1"/>
  <c r="J12" i="1"/>
  <c r="J44" i="1" l="1"/>
  <c r="J41" i="1"/>
  <c r="J40" i="1"/>
  <c r="J39" i="1"/>
  <c r="J38" i="1"/>
  <c r="J37" i="1"/>
  <c r="J34" i="1"/>
  <c r="J30" i="1"/>
  <c r="J29" i="1"/>
  <c r="J27" i="1"/>
  <c r="J26" i="1"/>
  <c r="J25" i="1"/>
  <c r="J24" i="1"/>
  <c r="J23" i="1"/>
  <c r="J22" i="1"/>
  <c r="J21" i="1"/>
  <c r="J28" i="1"/>
  <c r="J10" i="1"/>
  <c r="J9" i="1"/>
  <c r="J7" i="1"/>
  <c r="J36" i="1" l="1"/>
  <c r="J8" i="1"/>
  <c r="J33" i="1"/>
  <c r="J14" i="1"/>
  <c r="J11" i="1"/>
  <c r="J47" i="1" l="1"/>
  <c r="E49" i="1"/>
  <c r="I49" i="1" l="1"/>
  <c r="J49" i="1" s="1"/>
  <c r="J18" i="1"/>
</calcChain>
</file>

<file path=xl/comments1.xml><?xml version="1.0" encoding="utf-8"?>
<comments xmlns="http://schemas.openxmlformats.org/spreadsheetml/2006/main">
  <authors>
    <author>Jared Cottrell</author>
  </authors>
  <commentList>
    <comment ref="G55" authorId="0" shapeId="0">
      <text>
        <r>
          <rPr>
            <b/>
            <sz val="9"/>
            <color indexed="81"/>
            <rFont val="Tahoma"/>
            <family val="2"/>
          </rPr>
          <t>Jared Cottrell:</t>
        </r>
        <r>
          <rPr>
            <sz val="9"/>
            <color indexed="81"/>
            <rFont val="Tahoma"/>
            <family val="2"/>
          </rPr>
          <t xml:space="preserve">
Total Annual Budgeted Expenses less Budgeted Conference and Training Expenses</t>
        </r>
      </text>
    </comment>
  </commentList>
</comments>
</file>

<file path=xl/sharedStrings.xml><?xml version="1.0" encoding="utf-8"?>
<sst xmlns="http://schemas.openxmlformats.org/spreadsheetml/2006/main" count="122" uniqueCount="86">
  <si>
    <t>Budget</t>
  </si>
  <si>
    <t>Dues Income</t>
  </si>
  <si>
    <t>Corporate Sponsorships</t>
  </si>
  <si>
    <t>Annual Conference</t>
  </si>
  <si>
    <t>Interest Income</t>
  </si>
  <si>
    <t>EXPENSES</t>
  </si>
  <si>
    <t>Administrative Fees</t>
  </si>
  <si>
    <t>Staff Expense</t>
  </si>
  <si>
    <t>Board Meetings/Expenses</t>
  </si>
  <si>
    <t>Accounting</t>
  </si>
  <si>
    <t>Dues/Subscriptions</t>
  </si>
  <si>
    <t>Insurance</t>
  </si>
  <si>
    <t>Office Supplies</t>
  </si>
  <si>
    <t>Postage</t>
  </si>
  <si>
    <t>Printing</t>
  </si>
  <si>
    <t>Telephone</t>
  </si>
  <si>
    <t>Certification Presentation</t>
  </si>
  <si>
    <t>Scholarships</t>
  </si>
  <si>
    <t>Education Committee</t>
  </si>
  <si>
    <t>National Meetings</t>
  </si>
  <si>
    <t>Credit Card Processing Fee</t>
  </si>
  <si>
    <t>TOTAL EXPENSES</t>
  </si>
  <si>
    <t xml:space="preserve">NET INCOME </t>
  </si>
  <si>
    <t xml:space="preserve"> </t>
  </si>
  <si>
    <t>Newsletter (Constant Contact)</t>
  </si>
  <si>
    <t>Actual</t>
  </si>
  <si>
    <t>Over(Under)</t>
  </si>
  <si>
    <t>%</t>
  </si>
  <si>
    <t>Intermediate Accounting Seminar</t>
  </si>
  <si>
    <t>Bank Charges</t>
  </si>
  <si>
    <t>Dividends</t>
  </si>
  <si>
    <t>Contingency</t>
  </si>
  <si>
    <t>Advanced Accounting Seminar</t>
  </si>
  <si>
    <t>Intro to Finance Seminar</t>
  </si>
  <si>
    <t>Zoom Account</t>
  </si>
  <si>
    <t>Rainy Day Reserve</t>
  </si>
  <si>
    <t>Beginning Net Assets</t>
  </si>
  <si>
    <t>Ending Net Assets</t>
  </si>
  <si>
    <t>Website (MemberClicks/CE Library)</t>
  </si>
  <si>
    <t xml:space="preserve">Webinars/Online CPE </t>
  </si>
  <si>
    <t>Prior Year Income</t>
  </si>
  <si>
    <t>Social Media/Marketing</t>
  </si>
  <si>
    <t>Proposed</t>
  </si>
  <si>
    <t>CPI Increase</t>
  </si>
  <si>
    <t>Renew with Social Media Agency?</t>
  </si>
  <si>
    <t>Includes $1,500 for website revamp</t>
  </si>
  <si>
    <t>2024 Actual - No room rental, AV fees, and one day of meals only - 2025 $500 rental plus food</t>
  </si>
  <si>
    <t>Nancy, Jeff, Stacey + Reception (everything above $10K sponsor)</t>
  </si>
  <si>
    <t xml:space="preserve">2024 Budget  </t>
  </si>
  <si>
    <t xml:space="preserve">2024 Actual </t>
  </si>
  <si>
    <t xml:space="preserve">2025 Budget  </t>
  </si>
  <si>
    <t>Conference Registrations</t>
  </si>
  <si>
    <t>Exhibit Registrations</t>
  </si>
  <si>
    <t>AV Equipment</t>
  </si>
  <si>
    <t>Meals/Breaks</t>
  </si>
  <si>
    <t xml:space="preserve">Speakers </t>
  </si>
  <si>
    <t xml:space="preserve">  </t>
  </si>
  <si>
    <t>Staff/Officers</t>
  </si>
  <si>
    <t xml:space="preserve">Supplies </t>
  </si>
  <si>
    <t>Awards</t>
  </si>
  <si>
    <t>Welcome Reception</t>
  </si>
  <si>
    <t>Two drink tickets, cash bar thereafter</t>
  </si>
  <si>
    <t>Presidents Reception</t>
  </si>
  <si>
    <t>Two drink tickets, cash bar thereafter and band</t>
  </si>
  <si>
    <t>Hospitality/Host Committee</t>
  </si>
  <si>
    <t>CPA Training</t>
  </si>
  <si>
    <t xml:space="preserve">Continuing Legal Education Fee  </t>
  </si>
  <si>
    <t>Mobile App</t>
  </si>
  <si>
    <t>Kick-Off Reception</t>
  </si>
  <si>
    <t>Total Expenses</t>
  </si>
  <si>
    <t>Net Income</t>
  </si>
  <si>
    <t>Comments</t>
  </si>
  <si>
    <t>Operating Expenses</t>
  </si>
  <si>
    <t>Operating Revenue</t>
  </si>
  <si>
    <t>Total Revenues</t>
  </si>
  <si>
    <t>Draft 1.29.25</t>
  </si>
  <si>
    <t>2024 Budget included Kick-Off Reception</t>
  </si>
  <si>
    <t>Whova contract</t>
  </si>
  <si>
    <t>Total Annual Budgeted Expenses less Budgeted Conference and Training Expenses</t>
  </si>
  <si>
    <t>REVENUE</t>
  </si>
  <si>
    <t>TOTAL REVENUE</t>
  </si>
  <si>
    <t>AOM staff for seminars x 2</t>
  </si>
  <si>
    <t>($40/month + $6,900 audit + $975 990 filing)</t>
  </si>
  <si>
    <t>Expecting $2,500 refund from prior year</t>
  </si>
  <si>
    <t>Ohio GFOA</t>
  </si>
  <si>
    <t>Proposed Annual Conference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</si>
</sst>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44" fontId="3" fillId="0" borderId="0" xfId="2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44" fontId="1" fillId="0" borderId="0" xfId="2" applyFont="1" applyFill="1" applyBorder="1"/>
    <xf numFmtId="44" fontId="0" fillId="0" borderId="0" xfId="2" applyFont="1" applyFill="1" applyBorder="1"/>
    <xf numFmtId="0" fontId="1" fillId="0" borderId="0" xfId="0" applyFont="1" applyBorder="1" applyAlignment="1">
      <alignment wrapText="1"/>
    </xf>
    <xf numFmtId="41" fontId="3" fillId="0" borderId="0" xfId="2" applyNumberFormat="1" applyFont="1" applyFill="1" applyBorder="1"/>
    <xf numFmtId="41" fontId="1" fillId="0" borderId="0" xfId="2" applyNumberFormat="1" applyFont="1" applyFill="1" applyBorder="1"/>
    <xf numFmtId="41" fontId="0" fillId="0" borderId="0" xfId="2" applyNumberFormat="1" applyFont="1" applyFill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6" fontId="1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4" fontId="3" fillId="0" borderId="0" xfId="2" applyFont="1" applyFill="1" applyBorder="1"/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2" fillId="0" borderId="0" xfId="2" applyFont="1" applyFill="1" applyBorder="1"/>
    <xf numFmtId="0" fontId="2" fillId="0" borderId="0" xfId="0" applyFont="1" applyBorder="1"/>
    <xf numFmtId="44" fontId="3" fillId="0" borderId="2" xfId="2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41" fontId="7" fillId="0" borderId="0" xfId="0" applyNumberFormat="1" applyFont="1" applyBorder="1" applyAlignment="1">
      <alignment horizontal="right"/>
    </xf>
    <xf numFmtId="41" fontId="3" fillId="0" borderId="3" xfId="2" applyNumberFormat="1" applyFont="1" applyFill="1" applyBorder="1"/>
    <xf numFmtId="42" fontId="0" fillId="0" borderId="0" xfId="1" applyNumberFormat="1" applyFont="1" applyFill="1" applyBorder="1"/>
    <xf numFmtId="41" fontId="0" fillId="0" borderId="0" xfId="1" applyNumberFormat="1" applyFont="1" applyFill="1" applyBorder="1" applyAlignment="1"/>
    <xf numFmtId="41" fontId="0" fillId="0" borderId="0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41" fontId="3" fillId="0" borderId="0" xfId="1" applyNumberFormat="1" applyFont="1" applyFill="1" applyBorder="1"/>
    <xf numFmtId="41" fontId="1" fillId="0" borderId="0" xfId="1" applyNumberFormat="1" applyFont="1" applyFill="1" applyBorder="1"/>
    <xf numFmtId="42" fontId="3" fillId="0" borderId="0" xfId="1" applyNumberFormat="1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2" fontId="0" fillId="0" borderId="0" xfId="0" applyNumberFormat="1" applyFill="1" applyBorder="1"/>
    <xf numFmtId="0" fontId="1" fillId="0" borderId="0" xfId="0" applyFont="1" applyFill="1" applyBorder="1"/>
    <xf numFmtId="41" fontId="0" fillId="0" borderId="0" xfId="0" applyNumberFormat="1" applyFill="1" applyBorder="1"/>
    <xf numFmtId="42" fontId="3" fillId="0" borderId="0" xfId="0" applyNumberFormat="1" applyFont="1" applyFill="1" applyBorder="1"/>
    <xf numFmtId="41" fontId="3" fillId="0" borderId="0" xfId="0" applyNumberFormat="1" applyFont="1" applyFill="1" applyBorder="1"/>
    <xf numFmtId="0" fontId="3" fillId="0" borderId="2" xfId="0" applyFont="1" applyFill="1" applyBorder="1" applyAlignment="1">
      <alignment horizontal="center"/>
    </xf>
    <xf numFmtId="42" fontId="1" fillId="0" borderId="0" xfId="1" applyNumberFormat="1" applyFont="1" applyFill="1" applyBorder="1"/>
    <xf numFmtId="42" fontId="1" fillId="0" borderId="0" xfId="0" applyNumberFormat="1" applyFont="1" applyFill="1" applyBorder="1"/>
    <xf numFmtId="41" fontId="3" fillId="0" borderId="3" xfId="1" applyNumberFormat="1" applyFon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42" fontId="1" fillId="0" borderId="1" xfId="1" applyNumberFormat="1" applyFont="1" applyFill="1" applyBorder="1"/>
    <xf numFmtId="42" fontId="1" fillId="0" borderId="4" xfId="1" applyNumberFormat="1" applyFont="1" applyFill="1" applyBorder="1"/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74"/>
  <sheetViews>
    <sheetView tabSelected="1" zoomScaleNormal="100" zoomScalePageLayoutView="15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defaultColWidth="9.28515625" defaultRowHeight="12.75" x14ac:dyDescent="0.2"/>
  <cols>
    <col min="1" max="1" width="1.7109375" style="34" customWidth="1"/>
    <col min="2" max="2" width="31.28515625" style="34" customWidth="1"/>
    <col min="3" max="3" width="12.7109375" style="34" customWidth="1"/>
    <col min="4" max="4" width="1.7109375" style="34" customWidth="1"/>
    <col min="5" max="5" width="12.7109375" style="34" customWidth="1"/>
    <col min="6" max="6" width="1.7109375" style="34" customWidth="1"/>
    <col min="7" max="7" width="12.7109375" style="34" customWidth="1"/>
    <col min="8" max="8" width="1.7109375" style="34" customWidth="1"/>
    <col min="9" max="9" width="12.7109375" style="34" customWidth="1"/>
    <col min="10" max="10" width="13.7109375" style="34" hidden="1" customWidth="1"/>
    <col min="11" max="11" width="1.7109375" style="34" customWidth="1"/>
    <col min="12" max="12" width="40.140625" style="34" customWidth="1"/>
    <col min="13" max="16384" width="9.28515625" style="34"/>
  </cols>
  <sheetData>
    <row r="2" spans="2:14" x14ac:dyDescent="0.2">
      <c r="C2" s="35" t="s">
        <v>23</v>
      </c>
      <c r="D2" s="35"/>
      <c r="G2" s="35" t="s">
        <v>42</v>
      </c>
      <c r="H2" s="35"/>
      <c r="I2" s="35" t="s">
        <v>26</v>
      </c>
      <c r="J2" s="34" t="s">
        <v>26</v>
      </c>
    </row>
    <row r="3" spans="2:14" x14ac:dyDescent="0.2">
      <c r="C3" s="35">
        <v>2024</v>
      </c>
      <c r="D3" s="35"/>
      <c r="E3" s="35">
        <v>2024</v>
      </c>
      <c r="F3" s="35"/>
      <c r="G3" s="35">
        <v>2025</v>
      </c>
      <c r="H3" s="35"/>
      <c r="I3" s="35">
        <v>2024</v>
      </c>
      <c r="J3" s="34">
        <v>2016</v>
      </c>
    </row>
    <row r="4" spans="2:14" x14ac:dyDescent="0.2">
      <c r="C4" s="42" t="s">
        <v>0</v>
      </c>
      <c r="D4" s="35"/>
      <c r="E4" s="42" t="s">
        <v>25</v>
      </c>
      <c r="F4" s="35"/>
      <c r="G4" s="42" t="s">
        <v>0</v>
      </c>
      <c r="H4" s="35"/>
      <c r="I4" s="42" t="s">
        <v>25</v>
      </c>
      <c r="J4" s="34" t="s">
        <v>27</v>
      </c>
      <c r="L4" s="42" t="s">
        <v>71</v>
      </c>
    </row>
    <row r="6" spans="2:14" x14ac:dyDescent="0.2">
      <c r="B6" s="36" t="s">
        <v>79</v>
      </c>
      <c r="E6" s="34" t="s">
        <v>23</v>
      </c>
    </row>
    <row r="7" spans="2:14" x14ac:dyDescent="0.2">
      <c r="B7" s="34" t="s">
        <v>1</v>
      </c>
      <c r="C7" s="27">
        <v>63000</v>
      </c>
      <c r="D7" s="27"/>
      <c r="E7" s="27">
        <v>65675</v>
      </c>
      <c r="F7" s="27"/>
      <c r="G7" s="27">
        <v>64000</v>
      </c>
      <c r="H7" s="27"/>
      <c r="I7" s="37">
        <f>G7-E7</f>
        <v>-1675</v>
      </c>
      <c r="J7" s="34">
        <f>I7/E7</f>
        <v>-2.5504377617053674E-2</v>
      </c>
      <c r="L7" s="38"/>
    </row>
    <row r="8" spans="2:14" x14ac:dyDescent="0.2">
      <c r="B8" s="34" t="s">
        <v>2</v>
      </c>
      <c r="C8" s="28">
        <v>150000</v>
      </c>
      <c r="D8" s="28"/>
      <c r="E8" s="29">
        <v>156500</v>
      </c>
      <c r="F8" s="29"/>
      <c r="G8" s="28">
        <v>150000</v>
      </c>
      <c r="H8" s="28"/>
      <c r="I8" s="39">
        <f>G8-E8</f>
        <v>-6500</v>
      </c>
      <c r="J8" s="34">
        <f t="shared" ref="J8:J15" si="0">I8/E8</f>
        <v>-4.1533546325878593E-2</v>
      </c>
    </row>
    <row r="9" spans="2:14" x14ac:dyDescent="0.2">
      <c r="B9" s="34" t="s">
        <v>32</v>
      </c>
      <c r="C9" s="28">
        <v>7000</v>
      </c>
      <c r="D9" s="28"/>
      <c r="E9" s="29">
        <v>7740</v>
      </c>
      <c r="F9" s="29"/>
      <c r="G9" s="28">
        <v>7500</v>
      </c>
      <c r="H9" s="28"/>
      <c r="I9" s="39">
        <f t="shared" ref="I9:I16" si="1">G9-E9</f>
        <v>-240</v>
      </c>
      <c r="J9" s="34">
        <f t="shared" si="0"/>
        <v>-3.1007751937984496E-2</v>
      </c>
    </row>
    <row r="10" spans="2:14" x14ac:dyDescent="0.2">
      <c r="B10" s="34" t="s">
        <v>3</v>
      </c>
      <c r="C10" s="28">
        <v>153000</v>
      </c>
      <c r="D10" s="28"/>
      <c r="E10" s="29">
        <v>173737</v>
      </c>
      <c r="F10" s="29"/>
      <c r="G10" s="28">
        <f>'2025 Proposed Conference Budget'!F10</f>
        <v>172000</v>
      </c>
      <c r="H10" s="28"/>
      <c r="I10" s="39">
        <f t="shared" si="1"/>
        <v>-1737</v>
      </c>
      <c r="J10" s="34">
        <f t="shared" si="0"/>
        <v>-9.9978703442559734E-3</v>
      </c>
      <c r="N10" s="34" t="s">
        <v>23</v>
      </c>
    </row>
    <row r="11" spans="2:14" x14ac:dyDescent="0.2">
      <c r="B11" s="34" t="s">
        <v>33</v>
      </c>
      <c r="C11" s="28">
        <v>9000</v>
      </c>
      <c r="D11" s="28"/>
      <c r="E11" s="29">
        <v>8065</v>
      </c>
      <c r="F11" s="29"/>
      <c r="G11" s="28">
        <v>8000</v>
      </c>
      <c r="H11" s="28"/>
      <c r="I11" s="39">
        <f t="shared" si="1"/>
        <v>-65</v>
      </c>
      <c r="J11" s="34">
        <f t="shared" si="0"/>
        <v>-8.0595164290142591E-3</v>
      </c>
    </row>
    <row r="12" spans="2:14" x14ac:dyDescent="0.2">
      <c r="B12" s="34" t="s">
        <v>28</v>
      </c>
      <c r="C12" s="28">
        <v>6000</v>
      </c>
      <c r="D12" s="28"/>
      <c r="E12" s="29">
        <v>0</v>
      </c>
      <c r="F12" s="29"/>
      <c r="G12" s="28">
        <v>6000</v>
      </c>
      <c r="H12" s="28"/>
      <c r="I12" s="39">
        <f t="shared" si="1"/>
        <v>6000</v>
      </c>
      <c r="J12" s="34" t="e">
        <f t="shared" si="0"/>
        <v>#DIV/0!</v>
      </c>
    </row>
    <row r="13" spans="2:14" x14ac:dyDescent="0.2">
      <c r="B13" s="38" t="s">
        <v>39</v>
      </c>
      <c r="C13" s="28">
        <v>100</v>
      </c>
      <c r="D13" s="28"/>
      <c r="E13" s="29">
        <v>106.88</v>
      </c>
      <c r="F13" s="29"/>
      <c r="G13" s="28">
        <v>100</v>
      </c>
      <c r="H13" s="28"/>
      <c r="I13" s="39">
        <f t="shared" si="1"/>
        <v>-6.8799999999999955</v>
      </c>
      <c r="J13" s="34">
        <f t="shared" si="0"/>
        <v>-6.4371257485029906E-2</v>
      </c>
    </row>
    <row r="14" spans="2:14" x14ac:dyDescent="0.2">
      <c r="B14" s="34" t="s">
        <v>4</v>
      </c>
      <c r="C14" s="28">
        <v>6500</v>
      </c>
      <c r="D14" s="28"/>
      <c r="E14" s="29">
        <v>6139</v>
      </c>
      <c r="F14" s="29"/>
      <c r="G14" s="28">
        <v>6000</v>
      </c>
      <c r="H14" s="28"/>
      <c r="I14" s="39">
        <f t="shared" si="1"/>
        <v>-139</v>
      </c>
      <c r="J14" s="34">
        <f t="shared" si="0"/>
        <v>-2.2642124124450238E-2</v>
      </c>
    </row>
    <row r="15" spans="2:14" x14ac:dyDescent="0.2">
      <c r="B15" s="34" t="s">
        <v>30</v>
      </c>
      <c r="C15" s="28">
        <v>500</v>
      </c>
      <c r="D15" s="28"/>
      <c r="E15" s="29">
        <v>2249</v>
      </c>
      <c r="F15" s="29"/>
      <c r="G15" s="28">
        <v>2000</v>
      </c>
      <c r="H15" s="28"/>
      <c r="I15" s="39">
        <f t="shared" si="1"/>
        <v>-249</v>
      </c>
      <c r="J15" s="34">
        <f t="shared" si="0"/>
        <v>-0.11071587372165406</v>
      </c>
    </row>
    <row r="16" spans="2:14" x14ac:dyDescent="0.2">
      <c r="B16" s="34" t="s">
        <v>40</v>
      </c>
      <c r="C16" s="30">
        <v>540</v>
      </c>
      <c r="D16" s="30"/>
      <c r="E16" s="29">
        <v>655</v>
      </c>
      <c r="F16" s="29"/>
      <c r="G16" s="30">
        <v>3025</v>
      </c>
      <c r="H16" s="30"/>
      <c r="I16" s="39">
        <f t="shared" si="1"/>
        <v>2370</v>
      </c>
    </row>
    <row r="17" spans="2:12" x14ac:dyDescent="0.2">
      <c r="C17" s="30"/>
      <c r="D17" s="30"/>
      <c r="E17" s="29"/>
      <c r="F17" s="29"/>
      <c r="G17" s="30"/>
      <c r="H17" s="30"/>
      <c r="I17" s="39"/>
    </row>
    <row r="18" spans="2:12" x14ac:dyDescent="0.2">
      <c r="B18" s="36" t="s">
        <v>80</v>
      </c>
      <c r="C18" s="45">
        <f>SUM(C7:C16)</f>
        <v>395640</v>
      </c>
      <c r="D18" s="31"/>
      <c r="E18" s="45">
        <f>SUM(E7:E16)</f>
        <v>420866.88</v>
      </c>
      <c r="F18" s="31"/>
      <c r="G18" s="45">
        <f>SUM(G7:G16)</f>
        <v>418625</v>
      </c>
      <c r="H18" s="31"/>
      <c r="I18" s="45">
        <f>SUM(I7:I16)</f>
        <v>-2241.88</v>
      </c>
      <c r="J18" s="34">
        <f>I18/E18</f>
        <v>-5.32681497769556E-3</v>
      </c>
    </row>
    <row r="19" spans="2:12" x14ac:dyDescent="0.2">
      <c r="C19" s="29"/>
      <c r="D19" s="29"/>
      <c r="E19" s="29"/>
      <c r="F19" s="29"/>
      <c r="G19" s="29"/>
      <c r="H19" s="29"/>
      <c r="I19" s="39"/>
    </row>
    <row r="20" spans="2:12" x14ac:dyDescent="0.2">
      <c r="B20" s="36" t="s">
        <v>5</v>
      </c>
      <c r="C20" s="29"/>
      <c r="D20" s="29"/>
      <c r="E20" s="29"/>
      <c r="F20" s="29"/>
      <c r="G20" s="29"/>
      <c r="H20" s="29"/>
      <c r="I20" s="39" t="s">
        <v>23</v>
      </c>
    </row>
    <row r="21" spans="2:12" x14ac:dyDescent="0.2">
      <c r="B21" s="34" t="s">
        <v>6</v>
      </c>
      <c r="C21" s="29">
        <v>102278</v>
      </c>
      <c r="D21" s="29"/>
      <c r="E21" s="29">
        <v>102278</v>
      </c>
      <c r="F21" s="29"/>
      <c r="G21" s="29">
        <v>104733</v>
      </c>
      <c r="H21" s="29"/>
      <c r="I21" s="39">
        <f t="shared" ref="I21:I45" si="2">G21-E21</f>
        <v>2455</v>
      </c>
      <c r="J21" s="34">
        <f t="shared" ref="J21:J44" si="3">I21/E21</f>
        <v>2.4003206945775239E-2</v>
      </c>
      <c r="L21" s="38" t="s">
        <v>43</v>
      </c>
    </row>
    <row r="22" spans="2:12" x14ac:dyDescent="0.2">
      <c r="B22" s="34" t="s">
        <v>7</v>
      </c>
      <c r="C22" s="29">
        <v>2000</v>
      </c>
      <c r="D22" s="29"/>
      <c r="E22" s="29">
        <v>926</v>
      </c>
      <c r="F22" s="29"/>
      <c r="G22" s="29">
        <v>2000</v>
      </c>
      <c r="H22" s="29"/>
      <c r="I22" s="39">
        <f t="shared" si="2"/>
        <v>1074</v>
      </c>
      <c r="J22" s="34">
        <f t="shared" si="3"/>
        <v>1.1598272138228942</v>
      </c>
      <c r="L22" s="38" t="s">
        <v>81</v>
      </c>
    </row>
    <row r="23" spans="2:12" x14ac:dyDescent="0.2">
      <c r="B23" s="34" t="s">
        <v>8</v>
      </c>
      <c r="C23" s="29">
        <v>7000</v>
      </c>
      <c r="D23" s="29"/>
      <c r="E23" s="29">
        <v>4570</v>
      </c>
      <c r="F23" s="29"/>
      <c r="G23" s="29">
        <v>5500</v>
      </c>
      <c r="H23" s="29"/>
      <c r="I23" s="39">
        <f t="shared" si="2"/>
        <v>930</v>
      </c>
      <c r="J23" s="34">
        <f t="shared" si="3"/>
        <v>0.20350109409190373</v>
      </c>
    </row>
    <row r="24" spans="2:12" x14ac:dyDescent="0.2">
      <c r="B24" s="34" t="s">
        <v>9</v>
      </c>
      <c r="C24" s="29">
        <v>8155</v>
      </c>
      <c r="D24" s="29"/>
      <c r="E24" s="29">
        <v>8155</v>
      </c>
      <c r="F24" s="29"/>
      <c r="G24" s="29">
        <f>(40*12)+6900+975</f>
        <v>8355</v>
      </c>
      <c r="H24" s="29"/>
      <c r="I24" s="39">
        <f t="shared" si="2"/>
        <v>200</v>
      </c>
      <c r="J24" s="34">
        <f t="shared" si="3"/>
        <v>2.4524831391784182E-2</v>
      </c>
      <c r="L24" s="38" t="s">
        <v>82</v>
      </c>
    </row>
    <row r="25" spans="2:12" x14ac:dyDescent="0.2">
      <c r="B25" s="34" t="s">
        <v>10</v>
      </c>
      <c r="C25" s="29">
        <v>225</v>
      </c>
      <c r="D25" s="29"/>
      <c r="E25" s="29">
        <v>56.25</v>
      </c>
      <c r="F25" s="29"/>
      <c r="G25" s="29">
        <v>225</v>
      </c>
      <c r="H25" s="29"/>
      <c r="I25" s="39">
        <f t="shared" si="2"/>
        <v>168.75</v>
      </c>
      <c r="J25" s="34">
        <f t="shared" si="3"/>
        <v>3</v>
      </c>
    </row>
    <row r="26" spans="2:12" x14ac:dyDescent="0.2">
      <c r="B26" s="34" t="s">
        <v>11</v>
      </c>
      <c r="C26" s="29">
        <v>2000</v>
      </c>
      <c r="D26" s="29"/>
      <c r="E26" s="29">
        <v>1946</v>
      </c>
      <c r="F26" s="29"/>
      <c r="G26" s="29">
        <v>2000</v>
      </c>
      <c r="H26" s="29"/>
      <c r="I26" s="39">
        <f t="shared" si="2"/>
        <v>54</v>
      </c>
      <c r="J26" s="34">
        <f t="shared" si="3"/>
        <v>2.7749229188078109E-2</v>
      </c>
    </row>
    <row r="27" spans="2:12" x14ac:dyDescent="0.2">
      <c r="B27" s="34" t="s">
        <v>12</v>
      </c>
      <c r="C27" s="29">
        <v>2600</v>
      </c>
      <c r="D27" s="29"/>
      <c r="E27" s="29">
        <v>2544</v>
      </c>
      <c r="F27" s="29"/>
      <c r="G27" s="29">
        <v>2600</v>
      </c>
      <c r="H27" s="29"/>
      <c r="I27" s="39">
        <f t="shared" si="2"/>
        <v>56</v>
      </c>
      <c r="J27" s="34">
        <f t="shared" si="3"/>
        <v>2.20125786163522E-2</v>
      </c>
    </row>
    <row r="28" spans="2:12" x14ac:dyDescent="0.2">
      <c r="B28" s="34" t="s">
        <v>13</v>
      </c>
      <c r="C28" s="29">
        <v>100</v>
      </c>
      <c r="D28" s="29"/>
      <c r="E28" s="29">
        <v>55</v>
      </c>
      <c r="F28" s="29"/>
      <c r="G28" s="29">
        <v>100</v>
      </c>
      <c r="H28" s="29"/>
      <c r="I28" s="39">
        <f t="shared" si="2"/>
        <v>45</v>
      </c>
      <c r="J28" s="34">
        <f t="shared" si="3"/>
        <v>0.81818181818181823</v>
      </c>
    </row>
    <row r="29" spans="2:12" x14ac:dyDescent="0.2">
      <c r="B29" s="34" t="s">
        <v>14</v>
      </c>
      <c r="C29" s="29">
        <v>100</v>
      </c>
      <c r="D29" s="29"/>
      <c r="E29" s="29">
        <v>185</v>
      </c>
      <c r="F29" s="29"/>
      <c r="G29" s="29">
        <v>200</v>
      </c>
      <c r="H29" s="29"/>
      <c r="I29" s="39">
        <f t="shared" si="2"/>
        <v>15</v>
      </c>
      <c r="J29" s="34">
        <f t="shared" si="3"/>
        <v>8.1081081081081086E-2</v>
      </c>
    </row>
    <row r="30" spans="2:12" x14ac:dyDescent="0.2">
      <c r="B30" s="34" t="s">
        <v>15</v>
      </c>
      <c r="C30" s="29">
        <v>1200</v>
      </c>
      <c r="D30" s="29"/>
      <c r="E30" s="29">
        <v>923</v>
      </c>
      <c r="F30" s="29"/>
      <c r="G30" s="29">
        <v>1200</v>
      </c>
      <c r="H30" s="29"/>
      <c r="I30" s="39">
        <f t="shared" si="2"/>
        <v>277</v>
      </c>
      <c r="J30" s="34">
        <f t="shared" si="3"/>
        <v>0.30010834236186351</v>
      </c>
    </row>
    <row r="31" spans="2:12" x14ac:dyDescent="0.2">
      <c r="B31" s="34" t="s">
        <v>34</v>
      </c>
      <c r="C31" s="29">
        <v>1000</v>
      </c>
      <c r="D31" s="29"/>
      <c r="E31" s="29">
        <v>903</v>
      </c>
      <c r="F31" s="29"/>
      <c r="G31" s="29">
        <v>1000</v>
      </c>
      <c r="H31" s="29"/>
      <c r="I31" s="39">
        <f t="shared" si="2"/>
        <v>97</v>
      </c>
      <c r="J31" s="34">
        <f t="shared" si="3"/>
        <v>0.10741971207087486</v>
      </c>
    </row>
    <row r="32" spans="2:12" x14ac:dyDescent="0.2">
      <c r="B32" s="38" t="s">
        <v>41</v>
      </c>
      <c r="C32" s="29">
        <v>6000</v>
      </c>
      <c r="D32" s="29"/>
      <c r="E32" s="29">
        <v>6000</v>
      </c>
      <c r="F32" s="29"/>
      <c r="G32" s="29">
        <v>6000</v>
      </c>
      <c r="H32" s="29"/>
      <c r="I32" s="39">
        <f t="shared" si="2"/>
        <v>0</v>
      </c>
      <c r="J32" s="34">
        <f t="shared" si="3"/>
        <v>0</v>
      </c>
      <c r="L32" s="38" t="s">
        <v>44</v>
      </c>
    </row>
    <row r="33" spans="2:12" x14ac:dyDescent="0.2">
      <c r="B33" s="34" t="s">
        <v>38</v>
      </c>
      <c r="C33" s="29">
        <v>10000</v>
      </c>
      <c r="D33" s="29"/>
      <c r="E33" s="29">
        <v>7187</v>
      </c>
      <c r="F33" s="29"/>
      <c r="G33" s="29">
        <f>7500+1500</f>
        <v>9000</v>
      </c>
      <c r="H33" s="29"/>
      <c r="I33" s="39">
        <f t="shared" si="2"/>
        <v>1813</v>
      </c>
      <c r="J33" s="34">
        <f t="shared" si="3"/>
        <v>0.252261026854042</v>
      </c>
      <c r="L33" s="38" t="s">
        <v>45</v>
      </c>
    </row>
    <row r="34" spans="2:12" x14ac:dyDescent="0.2">
      <c r="B34" s="34" t="s">
        <v>24</v>
      </c>
      <c r="C34" s="29">
        <v>600</v>
      </c>
      <c r="D34" s="29"/>
      <c r="E34" s="29">
        <v>435</v>
      </c>
      <c r="F34" s="29"/>
      <c r="G34" s="29">
        <v>600</v>
      </c>
      <c r="H34" s="29"/>
      <c r="I34" s="39">
        <f t="shared" si="2"/>
        <v>165</v>
      </c>
      <c r="J34" s="34">
        <f t="shared" si="3"/>
        <v>0.37931034482758619</v>
      </c>
    </row>
    <row r="35" spans="2:12" x14ac:dyDescent="0.2">
      <c r="B35" s="34" t="s">
        <v>16</v>
      </c>
      <c r="C35" s="29">
        <v>150</v>
      </c>
      <c r="D35" s="29"/>
      <c r="E35" s="29">
        <v>0</v>
      </c>
      <c r="F35" s="29"/>
      <c r="G35" s="29">
        <v>150</v>
      </c>
      <c r="H35" s="29"/>
      <c r="I35" s="39">
        <f t="shared" si="2"/>
        <v>150</v>
      </c>
      <c r="J35" s="34">
        <v>1</v>
      </c>
    </row>
    <row r="36" spans="2:12" x14ac:dyDescent="0.2">
      <c r="B36" s="34" t="s">
        <v>17</v>
      </c>
      <c r="C36" s="29">
        <v>14000</v>
      </c>
      <c r="D36" s="29"/>
      <c r="E36" s="29">
        <v>16993</v>
      </c>
      <c r="F36" s="29"/>
      <c r="G36" s="29">
        <f>14500</f>
        <v>14500</v>
      </c>
      <c r="H36" s="29"/>
      <c r="I36" s="39">
        <f t="shared" si="2"/>
        <v>-2493</v>
      </c>
      <c r="J36" s="34">
        <f t="shared" si="3"/>
        <v>-0.14670746778085095</v>
      </c>
      <c r="L36" s="38" t="s">
        <v>83</v>
      </c>
    </row>
    <row r="37" spans="2:12" x14ac:dyDescent="0.2">
      <c r="B37" s="34" t="s">
        <v>18</v>
      </c>
      <c r="C37" s="29">
        <v>1000</v>
      </c>
      <c r="D37" s="29"/>
      <c r="E37" s="29">
        <v>1347</v>
      </c>
      <c r="F37" s="29"/>
      <c r="G37" s="29">
        <v>1500</v>
      </c>
      <c r="H37" s="29"/>
      <c r="I37" s="39">
        <f t="shared" si="2"/>
        <v>153</v>
      </c>
      <c r="J37" s="34">
        <f t="shared" si="3"/>
        <v>0.11358574610244988</v>
      </c>
    </row>
    <row r="38" spans="2:12" ht="25.5" x14ac:dyDescent="0.2">
      <c r="B38" s="34" t="s">
        <v>19</v>
      </c>
      <c r="C38" s="29">
        <v>25000</v>
      </c>
      <c r="D38" s="29"/>
      <c r="E38" s="29">
        <v>21508</v>
      </c>
      <c r="F38" s="29"/>
      <c r="G38" s="29">
        <v>25000</v>
      </c>
      <c r="H38" s="29"/>
      <c r="I38" s="39">
        <f t="shared" si="2"/>
        <v>3492</v>
      </c>
      <c r="J38" s="34">
        <f t="shared" si="3"/>
        <v>0.16235819230053933</v>
      </c>
      <c r="L38" s="46" t="s">
        <v>47</v>
      </c>
    </row>
    <row r="39" spans="2:12" x14ac:dyDescent="0.2">
      <c r="B39" s="34" t="s">
        <v>32</v>
      </c>
      <c r="C39" s="29">
        <v>12000</v>
      </c>
      <c r="D39" s="29"/>
      <c r="E39" s="29">
        <v>11450</v>
      </c>
      <c r="F39" s="29"/>
      <c r="G39" s="29">
        <v>11500</v>
      </c>
      <c r="H39" s="29"/>
      <c r="I39" s="39">
        <f t="shared" si="2"/>
        <v>50</v>
      </c>
      <c r="J39" s="34">
        <f t="shared" si="3"/>
        <v>4.3668122270742356E-3</v>
      </c>
    </row>
    <row r="40" spans="2:12" x14ac:dyDescent="0.2">
      <c r="B40" s="34" t="s">
        <v>3</v>
      </c>
      <c r="C40" s="29">
        <v>222150</v>
      </c>
      <c r="D40" s="29"/>
      <c r="E40" s="29">
        <v>188384</v>
      </c>
      <c r="F40" s="29"/>
      <c r="G40" s="29">
        <f>'2025 Proposed Conference Budget'!F27</f>
        <v>239775</v>
      </c>
      <c r="H40" s="29"/>
      <c r="I40" s="39">
        <f t="shared" si="2"/>
        <v>51391</v>
      </c>
      <c r="J40" s="34">
        <f t="shared" si="3"/>
        <v>0.27279917615084082</v>
      </c>
    </row>
    <row r="41" spans="2:12" ht="38.25" x14ac:dyDescent="0.2">
      <c r="B41" s="34" t="s">
        <v>33</v>
      </c>
      <c r="C41" s="32">
        <v>9000</v>
      </c>
      <c r="D41" s="32"/>
      <c r="E41" s="29">
        <v>1694</v>
      </c>
      <c r="F41" s="29"/>
      <c r="G41" s="32">
        <v>3000</v>
      </c>
      <c r="H41" s="32"/>
      <c r="I41" s="39">
        <f t="shared" si="2"/>
        <v>1306</v>
      </c>
      <c r="J41" s="34">
        <f t="shared" si="3"/>
        <v>0.77095631641086182</v>
      </c>
      <c r="L41" s="47" t="s">
        <v>46</v>
      </c>
    </row>
    <row r="42" spans="2:12" x14ac:dyDescent="0.2">
      <c r="B42" s="34" t="s">
        <v>28</v>
      </c>
      <c r="C42" s="29">
        <v>6000</v>
      </c>
      <c r="D42" s="29"/>
      <c r="E42" s="29">
        <v>0</v>
      </c>
      <c r="F42" s="29"/>
      <c r="G42" s="29">
        <v>5000</v>
      </c>
      <c r="H42" s="29"/>
      <c r="I42" s="39">
        <f t="shared" si="2"/>
        <v>5000</v>
      </c>
      <c r="J42" s="34" t="e">
        <f t="shared" si="3"/>
        <v>#DIV/0!</v>
      </c>
    </row>
    <row r="43" spans="2:12" x14ac:dyDescent="0.2">
      <c r="B43" s="34" t="s">
        <v>29</v>
      </c>
      <c r="C43" s="32">
        <v>120</v>
      </c>
      <c r="D43" s="32"/>
      <c r="E43" s="29">
        <v>120</v>
      </c>
      <c r="F43" s="29"/>
      <c r="G43" s="32">
        <v>120</v>
      </c>
      <c r="H43" s="32"/>
      <c r="I43" s="39">
        <f t="shared" si="2"/>
        <v>0</v>
      </c>
      <c r="J43" s="34">
        <f t="shared" si="3"/>
        <v>0</v>
      </c>
    </row>
    <row r="44" spans="2:12" x14ac:dyDescent="0.2">
      <c r="B44" s="34" t="s">
        <v>20</v>
      </c>
      <c r="C44" s="29">
        <v>8000</v>
      </c>
      <c r="D44" s="29"/>
      <c r="E44" s="29">
        <v>8864</v>
      </c>
      <c r="F44" s="29"/>
      <c r="G44" s="29">
        <v>9000</v>
      </c>
      <c r="H44" s="29"/>
      <c r="I44" s="39">
        <f t="shared" si="2"/>
        <v>136</v>
      </c>
      <c r="J44" s="34">
        <f t="shared" si="3"/>
        <v>1.5342960288808664E-2</v>
      </c>
    </row>
    <row r="45" spans="2:12" x14ac:dyDescent="0.2">
      <c r="B45" s="34" t="s">
        <v>31</v>
      </c>
      <c r="C45" s="32">
        <f>(SUM(C21:C39)+SUM(C41:C44))*10%</f>
        <v>21852.800000000003</v>
      </c>
      <c r="D45" s="32"/>
      <c r="E45" s="29">
        <v>0</v>
      </c>
      <c r="F45" s="29"/>
      <c r="G45" s="32">
        <f>(SUM(G21:G39)+SUM(G41:G44))*10%</f>
        <v>21328.300000000003</v>
      </c>
      <c r="H45" s="32"/>
      <c r="I45" s="39">
        <f t="shared" si="2"/>
        <v>21328.300000000003</v>
      </c>
    </row>
    <row r="46" spans="2:12" x14ac:dyDescent="0.2">
      <c r="C46" s="32"/>
      <c r="D46" s="32"/>
      <c r="E46" s="29"/>
      <c r="F46" s="29"/>
      <c r="G46" s="32"/>
      <c r="H46" s="32"/>
      <c r="I46" s="39"/>
    </row>
    <row r="47" spans="2:12" x14ac:dyDescent="0.2">
      <c r="B47" s="36" t="s">
        <v>21</v>
      </c>
      <c r="C47" s="45">
        <f>SUM(C21:C45)</f>
        <v>462530.8</v>
      </c>
      <c r="D47" s="31"/>
      <c r="E47" s="45">
        <f>SUM(E21:E45)</f>
        <v>386523.25</v>
      </c>
      <c r="F47" s="31"/>
      <c r="G47" s="45">
        <f>SUM(G21:G45)</f>
        <v>474386.3</v>
      </c>
      <c r="H47" s="31"/>
      <c r="I47" s="45">
        <f>SUM(I21:I45)</f>
        <v>87863.05</v>
      </c>
      <c r="J47" s="34">
        <f>I47/E47</f>
        <v>0.22731633866785506</v>
      </c>
    </row>
    <row r="48" spans="2:12" x14ac:dyDescent="0.2">
      <c r="C48" s="29"/>
      <c r="D48" s="29"/>
      <c r="E48" s="29"/>
      <c r="F48" s="29"/>
      <c r="G48" s="29"/>
      <c r="H48" s="29"/>
      <c r="I48" s="39"/>
    </row>
    <row r="49" spans="2:12" x14ac:dyDescent="0.2">
      <c r="B49" s="36" t="s">
        <v>22</v>
      </c>
      <c r="C49" s="33">
        <f>C18-C47</f>
        <v>-66890.799999999988</v>
      </c>
      <c r="D49" s="33"/>
      <c r="E49" s="33">
        <f>E18-E47</f>
        <v>34343.630000000005</v>
      </c>
      <c r="F49" s="33"/>
      <c r="G49" s="33">
        <f>G18-G47</f>
        <v>-55761.299999999988</v>
      </c>
      <c r="H49" s="33"/>
      <c r="I49" s="40">
        <f>I18-I47</f>
        <v>-90104.930000000008</v>
      </c>
      <c r="J49" s="34">
        <f>I49/E49</f>
        <v>-2.6236286030335174</v>
      </c>
    </row>
    <row r="50" spans="2:12" x14ac:dyDescent="0.2">
      <c r="B50" s="36"/>
      <c r="C50" s="31"/>
      <c r="D50" s="31"/>
      <c r="E50" s="31"/>
      <c r="F50" s="31"/>
      <c r="G50" s="31"/>
      <c r="H50" s="31"/>
      <c r="I50" s="41"/>
    </row>
    <row r="51" spans="2:12" x14ac:dyDescent="0.2">
      <c r="B51" s="34" t="s">
        <v>36</v>
      </c>
      <c r="C51" s="37"/>
      <c r="D51" s="37"/>
      <c r="E51" s="37"/>
      <c r="F51" s="39"/>
      <c r="G51" s="43">
        <v>364780</v>
      </c>
      <c r="H51" s="32"/>
      <c r="I51" s="39"/>
    </row>
    <row r="52" spans="2:12" x14ac:dyDescent="0.2">
      <c r="C52" s="37"/>
      <c r="D52" s="37"/>
      <c r="E52" s="37"/>
      <c r="F52" s="39"/>
      <c r="G52" s="50"/>
      <c r="H52" s="32"/>
      <c r="I52" s="39"/>
    </row>
    <row r="53" spans="2:12" ht="13.5" thickBot="1" x14ac:dyDescent="0.25">
      <c r="B53" s="34" t="s">
        <v>37</v>
      </c>
      <c r="C53" s="37"/>
      <c r="D53" s="37"/>
      <c r="E53" s="37"/>
      <c r="F53" s="37"/>
      <c r="G53" s="51">
        <f>G51+G49</f>
        <v>309018.7</v>
      </c>
      <c r="H53" s="43"/>
      <c r="I53" s="37"/>
    </row>
    <row r="54" spans="2:12" ht="13.5" thickTop="1" x14ac:dyDescent="0.2">
      <c r="C54" s="37"/>
      <c r="D54" s="37"/>
      <c r="E54" s="37"/>
      <c r="F54" s="37"/>
      <c r="G54" s="43"/>
      <c r="H54" s="43"/>
      <c r="I54" s="37"/>
    </row>
    <row r="55" spans="2:12" ht="25.5" x14ac:dyDescent="0.2">
      <c r="B55" s="34" t="s">
        <v>35</v>
      </c>
      <c r="C55" s="37"/>
      <c r="D55" s="37"/>
      <c r="E55" s="37"/>
      <c r="F55" s="37"/>
      <c r="G55" s="43">
        <f>G47-G39-G40-G41-G42</f>
        <v>215111.3</v>
      </c>
      <c r="H55" s="43"/>
      <c r="I55" s="37"/>
      <c r="L55" s="46" t="s">
        <v>78</v>
      </c>
    </row>
    <row r="56" spans="2:12" x14ac:dyDescent="0.2">
      <c r="C56" s="44" t="s">
        <v>23</v>
      </c>
      <c r="D56" s="44"/>
      <c r="E56" s="37"/>
      <c r="F56" s="37"/>
      <c r="G56" s="44" t="s">
        <v>23</v>
      </c>
      <c r="H56" s="44"/>
      <c r="I56" s="37"/>
    </row>
    <row r="57" spans="2:12" x14ac:dyDescent="0.2">
      <c r="B57" s="38" t="s">
        <v>75</v>
      </c>
      <c r="C57" s="37"/>
      <c r="D57" s="37"/>
      <c r="E57" s="37"/>
      <c r="F57" s="37"/>
      <c r="G57" s="37"/>
      <c r="H57" s="37"/>
      <c r="I57" s="37"/>
    </row>
    <row r="58" spans="2:12" x14ac:dyDescent="0.2">
      <c r="C58" s="37"/>
      <c r="D58" s="37"/>
      <c r="E58" s="37"/>
      <c r="F58" s="37"/>
      <c r="G58" s="37"/>
      <c r="H58" s="37"/>
      <c r="I58" s="37"/>
    </row>
    <row r="59" spans="2:12" x14ac:dyDescent="0.2">
      <c r="C59" s="37"/>
      <c r="D59" s="37"/>
      <c r="E59" s="37"/>
      <c r="F59" s="37"/>
      <c r="G59" s="37"/>
      <c r="H59" s="37"/>
      <c r="I59" s="37"/>
    </row>
    <row r="60" spans="2:12" x14ac:dyDescent="0.2">
      <c r="C60" s="37"/>
      <c r="D60" s="37"/>
      <c r="E60" s="37"/>
      <c r="F60" s="37"/>
      <c r="G60" s="37"/>
      <c r="H60" s="37"/>
      <c r="I60" s="37"/>
    </row>
    <row r="61" spans="2:12" x14ac:dyDescent="0.2">
      <c r="C61" s="37"/>
      <c r="D61" s="37"/>
      <c r="E61" s="37"/>
      <c r="F61" s="37"/>
      <c r="G61" s="37"/>
      <c r="H61" s="37"/>
      <c r="I61" s="37"/>
    </row>
    <row r="62" spans="2:12" x14ac:dyDescent="0.2">
      <c r="C62" s="37"/>
      <c r="D62" s="37"/>
      <c r="E62" s="37"/>
      <c r="F62" s="37"/>
      <c r="G62" s="37"/>
      <c r="H62" s="37"/>
      <c r="I62" s="37"/>
    </row>
    <row r="63" spans="2:12" x14ac:dyDescent="0.2">
      <c r="C63" s="37"/>
      <c r="D63" s="37"/>
      <c r="E63" s="37"/>
      <c r="F63" s="37"/>
      <c r="G63" s="37"/>
      <c r="H63" s="37"/>
      <c r="I63" s="37"/>
    </row>
    <row r="64" spans="2:12" x14ac:dyDescent="0.2">
      <c r="C64" s="37"/>
      <c r="D64" s="37"/>
      <c r="E64" s="37"/>
      <c r="F64" s="37"/>
      <c r="G64" s="37"/>
      <c r="H64" s="37"/>
      <c r="I64" s="37"/>
    </row>
    <row r="65" spans="3:9" x14ac:dyDescent="0.2">
      <c r="C65" s="37"/>
      <c r="D65" s="37"/>
      <c r="E65" s="37"/>
      <c r="F65" s="37"/>
      <c r="G65" s="37"/>
      <c r="H65" s="37"/>
      <c r="I65" s="37"/>
    </row>
    <row r="66" spans="3:9" x14ac:dyDescent="0.2">
      <c r="C66" s="37"/>
      <c r="D66" s="37"/>
      <c r="E66" s="37"/>
      <c r="F66" s="37"/>
      <c r="G66" s="37"/>
      <c r="H66" s="37"/>
      <c r="I66" s="37"/>
    </row>
    <row r="67" spans="3:9" x14ac:dyDescent="0.2">
      <c r="C67" s="37"/>
      <c r="D67" s="37"/>
      <c r="E67" s="37"/>
      <c r="F67" s="37"/>
      <c r="G67" s="37"/>
      <c r="H67" s="37"/>
      <c r="I67" s="37"/>
    </row>
    <row r="68" spans="3:9" x14ac:dyDescent="0.2">
      <c r="C68" s="37"/>
      <c r="D68" s="37"/>
      <c r="E68" s="37"/>
      <c r="F68" s="37"/>
      <c r="G68" s="37"/>
      <c r="H68" s="37"/>
      <c r="I68" s="37"/>
    </row>
    <row r="69" spans="3:9" x14ac:dyDescent="0.2">
      <c r="C69" s="37"/>
      <c r="D69" s="37"/>
      <c r="E69" s="37"/>
      <c r="F69" s="37"/>
      <c r="G69" s="37"/>
      <c r="H69" s="37"/>
      <c r="I69" s="37"/>
    </row>
    <row r="70" spans="3:9" x14ac:dyDescent="0.2">
      <c r="C70" s="37"/>
      <c r="D70" s="37"/>
      <c r="E70" s="37"/>
      <c r="F70" s="37"/>
      <c r="G70" s="37"/>
      <c r="H70" s="37"/>
      <c r="I70" s="37"/>
    </row>
    <row r="71" spans="3:9" x14ac:dyDescent="0.2">
      <c r="C71" s="37"/>
      <c r="D71" s="37"/>
      <c r="E71" s="37"/>
      <c r="F71" s="37"/>
      <c r="G71" s="37"/>
      <c r="H71" s="37"/>
      <c r="I71" s="37"/>
    </row>
    <row r="72" spans="3:9" x14ac:dyDescent="0.2">
      <c r="C72" s="37"/>
      <c r="D72" s="37"/>
      <c r="E72" s="37"/>
      <c r="F72" s="37"/>
      <c r="G72" s="37"/>
      <c r="H72" s="37"/>
      <c r="I72" s="37"/>
    </row>
    <row r="73" spans="3:9" x14ac:dyDescent="0.2">
      <c r="C73" s="37"/>
      <c r="D73" s="37"/>
      <c r="E73" s="37"/>
      <c r="F73" s="37"/>
      <c r="G73" s="37"/>
      <c r="H73" s="37"/>
      <c r="I73" s="37"/>
    </row>
    <row r="74" spans="3:9" x14ac:dyDescent="0.2">
      <c r="C74" s="37"/>
      <c r="D74" s="37"/>
      <c r="E74" s="37"/>
      <c r="F74" s="37"/>
      <c r="G74" s="37"/>
      <c r="H74" s="37"/>
      <c r="I74" s="37"/>
    </row>
  </sheetData>
  <phoneticPr fontId="2" type="noConversion"/>
  <pageMargins left="0.42" right="0.42" top="0.67" bottom="0.25" header="0.22" footer="0.17"/>
  <pageSetup scale="81" fitToHeight="0" orientation="landscape" horizontalDpi="72" verticalDpi="72" r:id="rId1"/>
  <headerFooter alignWithMargins="0">
    <oddHeader xml:space="preserve">&amp;C&amp;"Arial,Bold"Ohio GFOA
2025 Proposed Operating Budget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6" topLeftCell="A7" activePane="bottomLeft" state="frozen"/>
      <selection pane="bottomLeft" activeCell="L33" sqref="L33"/>
    </sheetView>
  </sheetViews>
  <sheetFormatPr defaultRowHeight="12.75" x14ac:dyDescent="0.2"/>
  <cols>
    <col min="1" max="1" width="32.7109375" customWidth="1"/>
    <col min="2" max="2" width="12.7109375" customWidth="1"/>
    <col min="3" max="3" width="1.7109375" style="1" customWidth="1"/>
    <col min="4" max="4" width="12.7109375" customWidth="1"/>
    <col min="5" max="5" width="1.7109375" style="1" customWidth="1"/>
    <col min="6" max="6" width="12.7109375" customWidth="1"/>
    <col min="7" max="7" width="1.7109375" customWidth="1"/>
    <col min="8" max="8" width="40.42578125" customWidth="1"/>
  </cols>
  <sheetData>
    <row r="1" spans="1:8" s="1" customFormat="1" x14ac:dyDescent="0.2">
      <c r="A1" s="48" t="s">
        <v>84</v>
      </c>
      <c r="B1" s="49"/>
      <c r="C1" s="49"/>
      <c r="D1" s="49"/>
      <c r="E1" s="49"/>
      <c r="F1" s="49"/>
      <c r="G1" s="49"/>
      <c r="H1" s="49"/>
    </row>
    <row r="2" spans="1:8" s="1" customFormat="1" x14ac:dyDescent="0.2">
      <c r="A2" s="48" t="s">
        <v>85</v>
      </c>
      <c r="B2" s="49"/>
      <c r="C2" s="49"/>
      <c r="D2" s="49"/>
      <c r="E2" s="49"/>
      <c r="F2" s="49"/>
      <c r="G2" s="49"/>
      <c r="H2" s="49"/>
    </row>
    <row r="3" spans="1:8" s="1" customFormat="1" x14ac:dyDescent="0.2">
      <c r="A3" s="48"/>
      <c r="B3" s="49"/>
      <c r="C3" s="49"/>
      <c r="D3" s="49"/>
      <c r="E3" s="49"/>
      <c r="F3" s="49"/>
      <c r="G3" s="49"/>
      <c r="H3" s="49"/>
    </row>
    <row r="4" spans="1:8" s="1" customFormat="1" x14ac:dyDescent="0.2"/>
    <row r="5" spans="1:8" x14ac:dyDescent="0.2">
      <c r="B5" s="21" t="s">
        <v>48</v>
      </c>
      <c r="C5" s="2"/>
      <c r="D5" s="21" t="s">
        <v>49</v>
      </c>
      <c r="E5" s="2"/>
      <c r="F5" s="21" t="s">
        <v>50</v>
      </c>
      <c r="G5" s="3"/>
      <c r="H5" s="22" t="s">
        <v>71</v>
      </c>
    </row>
    <row r="6" spans="1:8" x14ac:dyDescent="0.2">
      <c r="A6" s="4"/>
      <c r="B6" s="5"/>
      <c r="C6" s="5"/>
      <c r="D6" s="6"/>
      <c r="E6" s="6"/>
      <c r="F6" s="5"/>
      <c r="G6" s="4"/>
      <c r="H6" s="4"/>
    </row>
    <row r="7" spans="1:8" s="1" customFormat="1" x14ac:dyDescent="0.2">
      <c r="A7" s="15" t="s">
        <v>73</v>
      </c>
      <c r="B7" s="5"/>
      <c r="C7" s="5"/>
      <c r="D7" s="6"/>
      <c r="E7" s="6"/>
      <c r="F7" s="5"/>
      <c r="G7" s="4"/>
      <c r="H7" s="4"/>
    </row>
    <row r="8" spans="1:8" x14ac:dyDescent="0.2">
      <c r="A8" s="23" t="s">
        <v>51</v>
      </c>
      <c r="B8" s="9">
        <v>115000</v>
      </c>
      <c r="C8" s="9"/>
      <c r="D8" s="25">
        <v>136732</v>
      </c>
      <c r="E8" s="25"/>
      <c r="F8" s="9">
        <v>135000</v>
      </c>
      <c r="G8" s="4"/>
      <c r="H8" s="7" t="s">
        <v>23</v>
      </c>
    </row>
    <row r="9" spans="1:8" x14ac:dyDescent="0.2">
      <c r="A9" s="23" t="s">
        <v>52</v>
      </c>
      <c r="B9" s="9">
        <v>38000</v>
      </c>
      <c r="C9" s="9"/>
      <c r="D9" s="25">
        <v>37005</v>
      </c>
      <c r="E9" s="25"/>
      <c r="F9" s="9">
        <v>37000</v>
      </c>
      <c r="G9" s="4"/>
      <c r="H9" s="7" t="s">
        <v>23</v>
      </c>
    </row>
    <row r="10" spans="1:8" x14ac:dyDescent="0.2">
      <c r="A10" s="15" t="s">
        <v>74</v>
      </c>
      <c r="B10" s="26">
        <f>SUM(B8:B9)</f>
        <v>153000</v>
      </c>
      <c r="C10" s="8"/>
      <c r="D10" s="26">
        <f>SUM(D8:D9)</f>
        <v>173737</v>
      </c>
      <c r="E10" s="8"/>
      <c r="F10" s="26">
        <f>SUM(F8:F9)</f>
        <v>172000</v>
      </c>
      <c r="G10" s="3"/>
      <c r="H10" s="7" t="s">
        <v>23</v>
      </c>
    </row>
    <row r="11" spans="1:8" x14ac:dyDescent="0.2">
      <c r="A11" s="4"/>
      <c r="B11" s="9"/>
      <c r="C11" s="9"/>
      <c r="D11" s="10"/>
      <c r="E11" s="10"/>
      <c r="F11" s="9"/>
      <c r="G11" s="4"/>
      <c r="H11" s="4"/>
    </row>
    <row r="12" spans="1:8" x14ac:dyDescent="0.2">
      <c r="A12" s="15" t="s">
        <v>72</v>
      </c>
      <c r="B12" s="8" t="s">
        <v>23</v>
      </c>
      <c r="C12" s="8"/>
      <c r="D12" s="8"/>
      <c r="E12" s="8"/>
      <c r="F12" s="8" t="s">
        <v>23</v>
      </c>
      <c r="G12" s="3"/>
      <c r="H12" s="11"/>
    </row>
    <row r="13" spans="1:8" x14ac:dyDescent="0.2">
      <c r="A13" s="23" t="s">
        <v>53</v>
      </c>
      <c r="B13" s="9">
        <v>20000</v>
      </c>
      <c r="C13" s="9"/>
      <c r="D13" s="9">
        <v>20396</v>
      </c>
      <c r="E13" s="9"/>
      <c r="F13" s="9">
        <v>22000</v>
      </c>
      <c r="G13" s="4"/>
      <c r="H13" s="7" t="s">
        <v>23</v>
      </c>
    </row>
    <row r="14" spans="1:8" x14ac:dyDescent="0.2">
      <c r="A14" s="23" t="s">
        <v>54</v>
      </c>
      <c r="B14" s="9">
        <v>120000</v>
      </c>
      <c r="C14" s="9"/>
      <c r="D14" s="25">
        <v>81962</v>
      </c>
      <c r="E14" s="25"/>
      <c r="F14" s="9">
        <v>120000</v>
      </c>
      <c r="G14" s="4"/>
      <c r="H14" s="12" t="s">
        <v>76</v>
      </c>
    </row>
    <row r="15" spans="1:8" x14ac:dyDescent="0.2">
      <c r="A15" s="23" t="s">
        <v>14</v>
      </c>
      <c r="B15" s="9">
        <v>1000</v>
      </c>
      <c r="C15" s="9"/>
      <c r="D15" s="25">
        <v>850</v>
      </c>
      <c r="E15" s="25"/>
      <c r="F15" s="9">
        <v>1000</v>
      </c>
      <c r="G15" s="4"/>
      <c r="H15" s="7" t="s">
        <v>23</v>
      </c>
    </row>
    <row r="16" spans="1:8" x14ac:dyDescent="0.2">
      <c r="A16" s="23" t="s">
        <v>55</v>
      </c>
      <c r="B16" s="9">
        <v>9500</v>
      </c>
      <c r="C16" s="9"/>
      <c r="D16" s="25">
        <v>8164</v>
      </c>
      <c r="E16" s="25"/>
      <c r="F16" s="9">
        <v>10000</v>
      </c>
      <c r="G16" s="4"/>
      <c r="H16" s="7" t="s">
        <v>56</v>
      </c>
    </row>
    <row r="17" spans="1:8" x14ac:dyDescent="0.2">
      <c r="A17" s="23" t="s">
        <v>57</v>
      </c>
      <c r="B17" s="9">
        <v>3100</v>
      </c>
      <c r="C17" s="9"/>
      <c r="D17" s="25">
        <v>1467</v>
      </c>
      <c r="E17" s="25"/>
      <c r="F17" s="9">
        <v>2000</v>
      </c>
      <c r="G17" s="4"/>
      <c r="H17" s="7" t="s">
        <v>23</v>
      </c>
    </row>
    <row r="18" spans="1:8" x14ac:dyDescent="0.2">
      <c r="A18" s="24" t="s">
        <v>58</v>
      </c>
      <c r="B18" s="9">
        <v>6000</v>
      </c>
      <c r="C18" s="9"/>
      <c r="D18" s="25">
        <v>2672</v>
      </c>
      <c r="E18" s="25"/>
      <c r="F18" s="9">
        <v>6000</v>
      </c>
      <c r="G18" s="4"/>
      <c r="H18" s="7" t="s">
        <v>23</v>
      </c>
    </row>
    <row r="19" spans="1:8" x14ac:dyDescent="0.2">
      <c r="A19" s="23" t="s">
        <v>59</v>
      </c>
      <c r="B19" s="9">
        <v>1600</v>
      </c>
      <c r="C19" s="9"/>
      <c r="D19" s="25">
        <v>1412</v>
      </c>
      <c r="E19" s="25"/>
      <c r="F19" s="9">
        <v>1600</v>
      </c>
      <c r="G19" s="4"/>
      <c r="H19" s="7" t="s">
        <v>23</v>
      </c>
    </row>
    <row r="20" spans="1:8" x14ac:dyDescent="0.2">
      <c r="A20" s="24" t="s">
        <v>68</v>
      </c>
      <c r="B20" s="9">
        <v>0</v>
      </c>
      <c r="C20" s="9"/>
      <c r="D20" s="25">
        <v>10200</v>
      </c>
      <c r="E20" s="25"/>
      <c r="F20" s="9">
        <v>11000</v>
      </c>
      <c r="G20" s="4"/>
      <c r="H20" s="7" t="s">
        <v>61</v>
      </c>
    </row>
    <row r="21" spans="1:8" x14ac:dyDescent="0.2">
      <c r="A21" s="23" t="s">
        <v>60</v>
      </c>
      <c r="B21" s="9">
        <v>30000</v>
      </c>
      <c r="C21" s="9"/>
      <c r="D21" s="25">
        <v>32102</v>
      </c>
      <c r="E21" s="25"/>
      <c r="F21" s="9">
        <v>33000</v>
      </c>
      <c r="G21" s="4"/>
      <c r="H21" s="7" t="s">
        <v>61</v>
      </c>
    </row>
    <row r="22" spans="1:8" ht="25.5" x14ac:dyDescent="0.2">
      <c r="A22" s="23" t="s">
        <v>62</v>
      </c>
      <c r="B22" s="9">
        <v>20000</v>
      </c>
      <c r="C22" s="9"/>
      <c r="D22" s="25">
        <v>19103</v>
      </c>
      <c r="E22" s="25"/>
      <c r="F22" s="9">
        <v>21000</v>
      </c>
      <c r="G22" s="13" t="s">
        <v>23</v>
      </c>
      <c r="H22" s="12" t="s">
        <v>63</v>
      </c>
    </row>
    <row r="23" spans="1:8" x14ac:dyDescent="0.2">
      <c r="A23" s="23" t="s">
        <v>64</v>
      </c>
      <c r="B23" s="9">
        <v>2500</v>
      </c>
      <c r="C23" s="9"/>
      <c r="D23" s="25">
        <v>1458</v>
      </c>
      <c r="E23" s="25"/>
      <c r="F23" s="9">
        <v>2000</v>
      </c>
      <c r="G23" s="4"/>
      <c r="H23" s="7" t="s">
        <v>23</v>
      </c>
    </row>
    <row r="24" spans="1:8" x14ac:dyDescent="0.2">
      <c r="A24" s="23" t="s">
        <v>65</v>
      </c>
      <c r="B24" s="9">
        <v>1325</v>
      </c>
      <c r="C24" s="9"/>
      <c r="D24" s="25">
        <v>1325</v>
      </c>
      <c r="E24" s="25"/>
      <c r="F24" s="9">
        <v>2850</v>
      </c>
      <c r="G24" s="4"/>
      <c r="H24" s="14" t="s">
        <v>23</v>
      </c>
    </row>
    <row r="25" spans="1:8" x14ac:dyDescent="0.2">
      <c r="A25" s="24" t="s">
        <v>66</v>
      </c>
      <c r="B25" s="9">
        <v>25</v>
      </c>
      <c r="C25" s="9"/>
      <c r="D25" s="25">
        <v>25</v>
      </c>
      <c r="E25" s="25"/>
      <c r="F25" s="9">
        <v>25</v>
      </c>
      <c r="G25" s="4"/>
      <c r="H25" s="7" t="s">
        <v>23</v>
      </c>
    </row>
    <row r="26" spans="1:8" x14ac:dyDescent="0.2">
      <c r="A26" s="24" t="s">
        <v>67</v>
      </c>
      <c r="B26" s="9">
        <v>7100</v>
      </c>
      <c r="C26" s="9"/>
      <c r="D26" s="25">
        <v>7249</v>
      </c>
      <c r="E26" s="25"/>
      <c r="F26" s="9">
        <v>7300</v>
      </c>
      <c r="G26" s="4"/>
      <c r="H26" s="7" t="s">
        <v>77</v>
      </c>
    </row>
    <row r="27" spans="1:8" x14ac:dyDescent="0.2">
      <c r="A27" s="15" t="s">
        <v>69</v>
      </c>
      <c r="B27" s="26">
        <f>SUM(B13:B26)</f>
        <v>222150</v>
      </c>
      <c r="C27" s="8"/>
      <c r="D27" s="26">
        <f>SUM(D13:D26)</f>
        <v>188385</v>
      </c>
      <c r="E27" s="8"/>
      <c r="F27" s="26">
        <f>SUM(F13:F26)</f>
        <v>239775</v>
      </c>
      <c r="G27" s="3"/>
      <c r="H27" s="7" t="s">
        <v>23</v>
      </c>
    </row>
    <row r="28" spans="1:8" x14ac:dyDescent="0.2">
      <c r="A28" s="4"/>
      <c r="B28" s="9" t="s">
        <v>23</v>
      </c>
      <c r="C28" s="9"/>
      <c r="D28" s="10"/>
      <c r="E28" s="10"/>
      <c r="F28" s="9" t="s">
        <v>23</v>
      </c>
      <c r="G28" s="4"/>
      <c r="H28" s="4"/>
    </row>
    <row r="29" spans="1:8" x14ac:dyDescent="0.2">
      <c r="A29" s="15" t="s">
        <v>70</v>
      </c>
      <c r="B29" s="8">
        <f>B10-B27</f>
        <v>-69150</v>
      </c>
      <c r="C29" s="8"/>
      <c r="D29" s="8">
        <f>D10-D27</f>
        <v>-14648</v>
      </c>
      <c r="E29" s="8"/>
      <c r="F29" s="8">
        <f>F10-F27</f>
        <v>-67775</v>
      </c>
      <c r="G29" s="3"/>
      <c r="H29" s="11"/>
    </row>
    <row r="30" spans="1:8" x14ac:dyDescent="0.2">
      <c r="A30" s="15"/>
      <c r="B30" s="15"/>
      <c r="C30" s="15"/>
      <c r="D30" s="16"/>
      <c r="E30" s="16"/>
      <c r="F30" s="16"/>
      <c r="G30" s="3"/>
      <c r="H30" s="11"/>
    </row>
    <row r="31" spans="1:8" x14ac:dyDescent="0.2">
      <c r="A31" s="17" t="s">
        <v>75</v>
      </c>
      <c r="B31" s="17"/>
      <c r="C31" s="17"/>
      <c r="D31" s="16"/>
      <c r="E31" s="16"/>
      <c r="F31" s="16"/>
      <c r="G31" s="3"/>
      <c r="H31" s="7" t="s">
        <v>23</v>
      </c>
    </row>
    <row r="32" spans="1:8" x14ac:dyDescent="0.2">
      <c r="A32" s="18" t="s">
        <v>23</v>
      </c>
      <c r="B32" s="18"/>
      <c r="C32" s="18"/>
      <c r="D32" s="19"/>
      <c r="E32" s="19"/>
      <c r="F32" s="19"/>
      <c r="G32" s="20"/>
      <c r="H32" s="7" t="s">
        <v>23</v>
      </c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8"/>
      <c r="B34" s="4"/>
      <c r="C34" s="4"/>
      <c r="D34" s="4"/>
      <c r="E34" s="4"/>
      <c r="F34" s="4"/>
      <c r="G34" s="4"/>
      <c r="H34" s="4"/>
    </row>
    <row r="35" spans="1:8" x14ac:dyDescent="0.2">
      <c r="A35" s="48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a4d429-3c91-413e-b02b-88f9e07eecc0" xsi:nil="true"/>
    <lcf76f155ced4ddcb4097134ff3c332f xmlns="0e49e6ba-9bde-4578-9c91-2b2943c8039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8EEB8EBF72D4A8AA3560A7EF1BE53" ma:contentTypeVersion="18" ma:contentTypeDescription="Create a new document." ma:contentTypeScope="" ma:versionID="9f3406f78e7b888a95f14a3bea6b4e90">
  <xsd:schema xmlns:xsd="http://www.w3.org/2001/XMLSchema" xmlns:xs="http://www.w3.org/2001/XMLSchema" xmlns:p="http://schemas.microsoft.com/office/2006/metadata/properties" xmlns:ns2="0e49e6ba-9bde-4578-9c91-2b2943c80398" xmlns:ns3="49a4d429-3c91-413e-b02b-88f9e07eecc0" targetNamespace="http://schemas.microsoft.com/office/2006/metadata/properties" ma:root="true" ma:fieldsID="547fc7465e8e7d3759f90a2a23036d0c" ns2:_="" ns3:_="">
    <xsd:import namespace="0e49e6ba-9bde-4578-9c91-2b2943c80398"/>
    <xsd:import namespace="49a4d429-3c91-413e-b02b-88f9e07ee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e6ba-9bde-4578-9c91-2b2943c80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dd337a2-da9a-433a-8add-e30a32220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4d429-3c91-413e-b02b-88f9e07eec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6a0cfe-e634-45b9-9538-a8541fba0080}" ma:internalName="TaxCatchAll" ma:showField="CatchAllData" ma:web="49a4d429-3c91-413e-b02b-88f9e07ee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7DB99-BA6A-4C50-84E4-F905E37947FF}">
  <ds:schemaRefs>
    <ds:schemaRef ds:uri="http://purl.org/dc/elements/1.1/"/>
    <ds:schemaRef ds:uri="0e49e6ba-9bde-4578-9c91-2b2943c80398"/>
    <ds:schemaRef ds:uri="http://schemas.microsoft.com/office/2006/documentManagement/types"/>
    <ds:schemaRef ds:uri="http://schemas.microsoft.com/office/2006/metadata/properties"/>
    <ds:schemaRef ds:uri="49a4d429-3c91-413e-b02b-88f9e07eecc0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9ECC0C-C96F-416A-A34B-D30946894C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15376-2306-44C8-BB0F-13D49E0E8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9e6ba-9bde-4578-9c91-2b2943c80398"/>
    <ds:schemaRef ds:uri="49a4d429-3c91-413e-b02b-88f9e07ee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Proposed Operating Budget</vt:lpstr>
      <vt:lpstr>2025 Proposed Conference Budget</vt:lpstr>
      <vt:lpstr>'2025 Proposed Operating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 Waterhouse</cp:lastModifiedBy>
  <cp:lastPrinted>2025-02-05T15:09:37Z</cp:lastPrinted>
  <dcterms:created xsi:type="dcterms:W3CDTF">2008-12-11T19:20:01Z</dcterms:created>
  <dcterms:modified xsi:type="dcterms:W3CDTF">2025-02-05T15:22:49Z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0x0101008DB8EEB8EBF72D4A8AA3560A7EF1BE53</vt:lpwstr>
  </property>
  <property fmtid="{D5CDD505-2E9C-101B-9397-08002B2CF9AE}" pid="3" name="Order">
    <vt:r8>36844400</vt:r8>
  </property>
  <property fmtid="{D5CDD505-2E9C-101B-9397-08002B2CF9AE}" pid="4" name="MediaServiceImageTags">
    <vt:lpwstr/>
  </property>
</Properties>
</file>